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itacek\Desktop\Daily Work\7th\"/>
    </mc:Choice>
  </mc:AlternateContent>
  <bookViews>
    <workbookView xWindow="0" yWindow="0" windowWidth="28800" windowHeight="12450"/>
  </bookViews>
  <sheets>
    <sheet name="April 2023 Index" sheetId="1" r:id="rId1"/>
  </sheets>
  <definedNames>
    <definedName name="_xlnm._FilterDatabase" localSheetId="0" hidden="1">'April 2023 Index'!#REF!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1" i="1" s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E13" i="1" s="1"/>
  <c r="D12" i="1"/>
  <c r="C12" i="1"/>
  <c r="D11" i="1"/>
  <c r="C11" i="1"/>
  <c r="E11" i="1" s="1"/>
  <c r="D10" i="1"/>
  <c r="C10" i="1"/>
  <c r="D9" i="1"/>
  <c r="C9" i="1"/>
  <c r="D8" i="1"/>
  <c r="C8" i="1"/>
  <c r="D7" i="1"/>
  <c r="C7" i="1"/>
  <c r="D6" i="1"/>
  <c r="C6" i="1"/>
  <c r="D5" i="1"/>
  <c r="C5" i="1"/>
  <c r="E5" i="1" s="1"/>
  <c r="D4" i="1"/>
  <c r="C4" i="1"/>
  <c r="C3" i="1"/>
  <c r="E3" i="1" s="1"/>
  <c r="F3" i="1" s="1"/>
  <c r="E9" i="1" l="1"/>
  <c r="E7" i="1"/>
  <c r="E4" i="1"/>
  <c r="E6" i="1"/>
  <c r="F6" i="1" s="1"/>
  <c r="F7" i="1" s="1"/>
  <c r="E8" i="1"/>
  <c r="E10" i="1"/>
  <c r="E12" i="1"/>
  <c r="E14" i="1"/>
  <c r="E18" i="1"/>
  <c r="E20" i="1"/>
  <c r="F4" i="1"/>
  <c r="F5" i="1" s="1"/>
  <c r="E19" i="1"/>
  <c r="E15" i="1"/>
  <c r="E17" i="1"/>
  <c r="D22" i="1"/>
  <c r="E16" i="1"/>
  <c r="F8" i="1" l="1"/>
  <c r="F9" i="1" s="1"/>
  <c r="F10" i="1" s="1"/>
  <c r="F11" i="1" s="1"/>
  <c r="F12" i="1" s="1"/>
  <c r="F13" i="1" s="1"/>
  <c r="F14" i="1"/>
  <c r="F15" i="1"/>
  <c r="F16" i="1" s="1"/>
  <c r="F17" i="1" s="1"/>
  <c r="F18" i="1" s="1"/>
  <c r="F19" i="1" s="1"/>
  <c r="F20" i="1" s="1"/>
  <c r="F21" i="1" s="1"/>
  <c r="F22" i="1" s="1"/>
  <c r="F23" i="1" s="1"/>
</calcChain>
</file>

<file path=xl/sharedStrings.xml><?xml version="1.0" encoding="utf-8"?>
<sst xmlns="http://schemas.openxmlformats.org/spreadsheetml/2006/main" count="10" uniqueCount="10">
  <si>
    <t>Date</t>
  </si>
  <si>
    <t>CORRA (%)</t>
  </si>
  <si>
    <t>CORRA (decimal)</t>
  </si>
  <si>
    <t>Accumulated Days</t>
  </si>
  <si>
    <t>Daily Factor
(1+(CORRA*Accumulated Days)/365)</t>
  </si>
  <si>
    <t>Cumulative Compounding</t>
  </si>
  <si>
    <t>Day Count:</t>
  </si>
  <si>
    <t>Reference Period Rate ("R"):</t>
  </si>
  <si>
    <t>Final Settlement Price (100 - R):</t>
  </si>
  <si>
    <t>One-Month CORRA Futures - hypothetical example for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</si>
</sst>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)\ &quot;$&quot;_ ;_ * \(#,##0.00\)\ &quot;$&quot;_ ;_ * &quot;-&quot;??_)\ &quot;$&quot;_ ;_ @_ "/>
    <numFmt numFmtId="165" formatCode="0.00000000"/>
    <numFmt numFmtId="166" formatCode="0.0000"/>
    <numFmt numFmtId="167" formatCode="_ * #,##0_)\ &quot;$&quot;_ ;_ * \(#,##0\)\ &quot;$&quot;_ ;_ * &quot;-&quot;??_)\ &quot;$&quot;_ ;_ @_ "/>
    <numFmt numFmtId="168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FE1E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4" borderId="5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9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0" fillId="0" borderId="10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2" fillId="3" borderId="5" xfId="0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right"/>
    </xf>
    <xf numFmtId="166" fontId="4" fillId="4" borderId="5" xfId="0" applyNumberFormat="1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right"/>
    </xf>
    <xf numFmtId="166" fontId="2" fillId="3" borderId="5" xfId="0" applyNumberFormat="1" applyFont="1" applyFill="1" applyBorder="1" applyAlignment="1">
      <alignment horizontal="center"/>
    </xf>
    <xf numFmtId="166" fontId="0" fillId="0" borderId="0" xfId="0" applyNumberFormat="1"/>
    <xf numFmtId="10" fontId="5" fillId="0" borderId="0" xfId="2" applyNumberFormat="1" applyFont="1" applyAlignment="1">
      <alignment horizontal="left" vertical="top" wrapText="1"/>
    </xf>
    <xf numFmtId="167" fontId="0" fillId="0" borderId="0" xfId="1" applyNumberFormat="1" applyFont="1"/>
    <xf numFmtId="168" fontId="0" fillId="0" borderId="0" xfId="2" applyNumberFormat="1" applyFont="1"/>
    <xf numFmtId="9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zoomScale="115" zoomScaleNormal="115" workbookViewId="0">
      <selection activeCell="B10" sqref="B10"/>
    </sheetView>
  </sheetViews>
  <sheetFormatPr defaultRowHeight="15" x14ac:dyDescent="0.25"/>
  <cols>
    <col min="1" max="1" width="16.7109375" customWidth="1"/>
    <col min="2" max="3" width="18" customWidth="1"/>
    <col min="4" max="4" width="12.85546875" customWidth="1"/>
    <col min="5" max="5" width="34.28515625" customWidth="1"/>
    <col min="6" max="6" width="27.42578125" bestFit="1" customWidth="1"/>
    <col min="7" max="7" width="94.28515625" customWidth="1"/>
  </cols>
  <sheetData>
    <row r="1" spans="1:7" ht="16.5" thickBot="1" x14ac:dyDescent="0.3">
      <c r="A1" s="25" t="s">
        <v>9</v>
      </c>
      <c r="B1" s="26"/>
      <c r="C1" s="27"/>
      <c r="D1" s="27"/>
      <c r="E1" s="27"/>
      <c r="F1" s="28"/>
    </row>
    <row r="2" spans="1:7" ht="30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/>
    </row>
    <row r="3" spans="1:7" x14ac:dyDescent="0.25">
      <c r="A3" s="5">
        <v>45019</v>
      </c>
      <c r="B3" s="6">
        <v>4.5</v>
      </c>
      <c r="C3" s="7">
        <f t="shared" ref="C3:C21" si="0">B3/100</f>
        <v>4.4999999999999998E-2</v>
      </c>
      <c r="D3" s="7">
        <v>1</v>
      </c>
      <c r="E3" s="7">
        <f>(1+(C3*D3)/365)</f>
        <v>1.0001232876712329</v>
      </c>
      <c r="F3" s="8">
        <f>E3</f>
        <v>1.0001232876712329</v>
      </c>
      <c r="G3" s="9"/>
    </row>
    <row r="4" spans="1:7" x14ac:dyDescent="0.25">
      <c r="A4" s="10">
        <v>45020</v>
      </c>
      <c r="B4" s="6">
        <v>4.5</v>
      </c>
      <c r="C4" s="11">
        <f t="shared" si="0"/>
        <v>4.4999999999999998E-2</v>
      </c>
      <c r="D4" s="12">
        <f>(A5-A4)</f>
        <v>1</v>
      </c>
      <c r="E4" s="11">
        <f t="shared" ref="E4:E20" si="1">(1+(C4*D4)/365)</f>
        <v>1.0001232876712329</v>
      </c>
      <c r="F4" s="13">
        <f>F3*E4</f>
        <v>1.0002465905423157</v>
      </c>
      <c r="G4" s="4"/>
    </row>
    <row r="5" spans="1:7" x14ac:dyDescent="0.25">
      <c r="A5" s="10">
        <v>45021</v>
      </c>
      <c r="B5" s="6">
        <v>4.5</v>
      </c>
      <c r="C5" s="11">
        <f t="shared" si="0"/>
        <v>4.4999999999999998E-2</v>
      </c>
      <c r="D5" s="12">
        <f t="shared" ref="D5:D20" si="2">(A6-A5)</f>
        <v>1</v>
      </c>
      <c r="E5" s="11">
        <f t="shared" si="1"/>
        <v>1.0001232876712329</v>
      </c>
      <c r="F5" s="13">
        <f>F4*E5</f>
        <v>1.0003699086151223</v>
      </c>
      <c r="G5" s="4"/>
    </row>
    <row r="6" spans="1:7" x14ac:dyDescent="0.25">
      <c r="A6" s="10">
        <v>45022</v>
      </c>
      <c r="B6" s="6">
        <v>4.5</v>
      </c>
      <c r="C6" s="11">
        <f t="shared" si="0"/>
        <v>4.4999999999999998E-2</v>
      </c>
      <c r="D6" s="12">
        <f t="shared" si="2"/>
        <v>4</v>
      </c>
      <c r="E6" s="11">
        <f t="shared" si="1"/>
        <v>1.0004931506849315</v>
      </c>
      <c r="F6" s="13">
        <f>F5*E6</f>
        <v>1.0008632417207408</v>
      </c>
      <c r="G6" s="4"/>
    </row>
    <row r="7" spans="1:7" x14ac:dyDescent="0.25">
      <c r="A7" s="10">
        <v>45026</v>
      </c>
      <c r="B7" s="6">
        <v>4.5</v>
      </c>
      <c r="C7" s="11">
        <f t="shared" si="0"/>
        <v>4.4999999999999998E-2</v>
      </c>
      <c r="D7" s="12">
        <f t="shared" si="2"/>
        <v>1</v>
      </c>
      <c r="E7" s="11">
        <f t="shared" si="1"/>
        <v>1.0001232876712329</v>
      </c>
      <c r="F7" s="13">
        <f>F6*E7</f>
        <v>1.0009866358190351</v>
      </c>
      <c r="G7" s="4"/>
    </row>
    <row r="8" spans="1:7" x14ac:dyDescent="0.25">
      <c r="A8" s="10">
        <v>45027</v>
      </c>
      <c r="B8" s="6">
        <v>4.5</v>
      </c>
      <c r="C8" s="11">
        <f t="shared" si="0"/>
        <v>4.4999999999999998E-2</v>
      </c>
      <c r="D8" s="12">
        <f t="shared" si="2"/>
        <v>1</v>
      </c>
      <c r="E8" s="11">
        <f t="shared" si="1"/>
        <v>1.0001232876712329</v>
      </c>
      <c r="F8" s="13">
        <f>F7*E8</f>
        <v>1.0011100451303006</v>
      </c>
      <c r="G8" s="4"/>
    </row>
    <row r="9" spans="1:7" x14ac:dyDescent="0.25">
      <c r="A9" s="10">
        <v>45028</v>
      </c>
      <c r="B9" s="6">
        <v>4.5</v>
      </c>
      <c r="C9" s="11">
        <f t="shared" si="0"/>
        <v>4.4999999999999998E-2</v>
      </c>
      <c r="D9" s="12">
        <f t="shared" si="2"/>
        <v>1</v>
      </c>
      <c r="E9" s="11">
        <f t="shared" si="1"/>
        <v>1.0001232876712329</v>
      </c>
      <c r="F9" s="13">
        <f t="shared" ref="F9:F18" si="3">F8*E9</f>
        <v>1.0012334696564125</v>
      </c>
      <c r="G9" s="4"/>
    </row>
    <row r="10" spans="1:7" x14ac:dyDescent="0.25">
      <c r="A10" s="10">
        <v>45029</v>
      </c>
      <c r="B10" s="6">
        <v>4.75</v>
      </c>
      <c r="C10" s="11">
        <f t="shared" si="0"/>
        <v>4.7500000000000001E-2</v>
      </c>
      <c r="D10" s="12">
        <f>(A11-A10)</f>
        <v>1</v>
      </c>
      <c r="E10" s="11">
        <f t="shared" si="1"/>
        <v>1.0001301369863014</v>
      </c>
      <c r="F10" s="13">
        <f t="shared" si="3"/>
        <v>1.0013637671627376</v>
      </c>
      <c r="G10" s="4"/>
    </row>
    <row r="11" spans="1:7" x14ac:dyDescent="0.25">
      <c r="A11" s="10">
        <v>45030</v>
      </c>
      <c r="B11" s="6">
        <v>4.75</v>
      </c>
      <c r="C11" s="11">
        <f t="shared" si="0"/>
        <v>4.7500000000000001E-2</v>
      </c>
      <c r="D11" s="12">
        <f>(A12-A11)</f>
        <v>3</v>
      </c>
      <c r="E11" s="11">
        <f t="shared" si="1"/>
        <v>1.0003904109589041</v>
      </c>
      <c r="F11" s="13">
        <f t="shared" si="3"/>
        <v>1.0017547105512874</v>
      </c>
      <c r="G11" s="4"/>
    </row>
    <row r="12" spans="1:7" x14ac:dyDescent="0.25">
      <c r="A12" s="10">
        <v>45033</v>
      </c>
      <c r="B12" s="6">
        <v>4.75</v>
      </c>
      <c r="C12" s="11">
        <f t="shared" si="0"/>
        <v>4.7500000000000001E-2</v>
      </c>
      <c r="D12" s="12">
        <f t="shared" si="2"/>
        <v>1</v>
      </c>
      <c r="E12" s="11">
        <f>(1+(C12*D12)/365)</f>
        <v>1.0001301369863014</v>
      </c>
      <c r="F12" s="13">
        <f t="shared" si="3"/>
        <v>1.0018850758903317</v>
      </c>
      <c r="G12" s="4"/>
    </row>
    <row r="13" spans="1:7" x14ac:dyDescent="0.25">
      <c r="A13" s="10">
        <v>45034</v>
      </c>
      <c r="B13" s="6">
        <v>4.75</v>
      </c>
      <c r="C13" s="11">
        <f t="shared" si="0"/>
        <v>4.7500000000000001E-2</v>
      </c>
      <c r="D13" s="12">
        <f t="shared" si="2"/>
        <v>1</v>
      </c>
      <c r="E13" s="11">
        <f>(1+(C13*D13)/365)</f>
        <v>1.0001301369863014</v>
      </c>
      <c r="F13" s="13">
        <f t="shared" si="3"/>
        <v>1.0020154581947285</v>
      </c>
      <c r="G13" s="4"/>
    </row>
    <row r="14" spans="1:7" x14ac:dyDescent="0.25">
      <c r="A14" s="10">
        <v>45035</v>
      </c>
      <c r="B14" s="6">
        <v>4.75</v>
      </c>
      <c r="C14" s="11">
        <f t="shared" si="0"/>
        <v>4.7500000000000001E-2</v>
      </c>
      <c r="D14" s="12">
        <f t="shared" si="2"/>
        <v>1</v>
      </c>
      <c r="E14" s="11">
        <f>(1+(C14*D14)/365)</f>
        <v>1.0001301369863014</v>
      </c>
      <c r="F14" s="13">
        <f>F13*E14</f>
        <v>1.0021458574666853</v>
      </c>
      <c r="G14" s="4"/>
    </row>
    <row r="15" spans="1:7" x14ac:dyDescent="0.25">
      <c r="A15" s="10">
        <v>45036</v>
      </c>
      <c r="B15" s="6">
        <v>4.75</v>
      </c>
      <c r="C15" s="11">
        <f t="shared" si="0"/>
        <v>4.7500000000000001E-2</v>
      </c>
      <c r="D15" s="12">
        <f t="shared" si="2"/>
        <v>1</v>
      </c>
      <c r="E15" s="11">
        <f t="shared" si="1"/>
        <v>1.0001301369863014</v>
      </c>
      <c r="F15" s="13">
        <f>F14*E15</f>
        <v>1.0022762737084103</v>
      </c>
      <c r="G15" s="4"/>
    </row>
    <row r="16" spans="1:7" x14ac:dyDescent="0.25">
      <c r="A16" s="10">
        <v>45037</v>
      </c>
      <c r="B16" s="6">
        <v>4.75</v>
      </c>
      <c r="C16" s="11">
        <f t="shared" si="0"/>
        <v>4.7500000000000001E-2</v>
      </c>
      <c r="D16" s="12">
        <f t="shared" si="2"/>
        <v>3</v>
      </c>
      <c r="E16" s="11">
        <f t="shared" si="1"/>
        <v>1.0003904109589041</v>
      </c>
      <c r="F16" s="13">
        <f t="shared" si="3"/>
        <v>1.0026675733495156</v>
      </c>
      <c r="G16" s="4"/>
    </row>
    <row r="17" spans="1:8" x14ac:dyDescent="0.25">
      <c r="A17" s="10">
        <v>45040</v>
      </c>
      <c r="B17" s="6">
        <v>4.75</v>
      </c>
      <c r="C17" s="11">
        <f t="shared" si="0"/>
        <v>4.7500000000000001E-2</v>
      </c>
      <c r="D17" s="12">
        <f t="shared" si="2"/>
        <v>1</v>
      </c>
      <c r="E17" s="11">
        <f t="shared" si="1"/>
        <v>1.0001301369863014</v>
      </c>
      <c r="F17" s="13">
        <f t="shared" si="3"/>
        <v>1.0027980574857733</v>
      </c>
      <c r="G17" s="4"/>
    </row>
    <row r="18" spans="1:8" x14ac:dyDescent="0.25">
      <c r="A18" s="10">
        <v>45041</v>
      </c>
      <c r="B18" s="6">
        <v>4.75</v>
      </c>
      <c r="C18" s="11">
        <f t="shared" si="0"/>
        <v>4.7500000000000001E-2</v>
      </c>
      <c r="D18" s="12">
        <f t="shared" si="2"/>
        <v>1</v>
      </c>
      <c r="E18" s="11">
        <f t="shared" si="1"/>
        <v>1.0001301369863014</v>
      </c>
      <c r="F18" s="13">
        <f t="shared" si="3"/>
        <v>1.0029285586028434</v>
      </c>
      <c r="G18" s="14"/>
    </row>
    <row r="19" spans="1:8" x14ac:dyDescent="0.25">
      <c r="A19" s="10">
        <v>45042</v>
      </c>
      <c r="B19" s="6">
        <v>4.75</v>
      </c>
      <c r="C19" s="11">
        <f t="shared" si="0"/>
        <v>4.7500000000000001E-2</v>
      </c>
      <c r="D19" s="12">
        <f t="shared" si="2"/>
        <v>1</v>
      </c>
      <c r="E19" s="11">
        <f t="shared" si="1"/>
        <v>1.0001301369863014</v>
      </c>
      <c r="F19" s="13">
        <f>F18*E19</f>
        <v>1.0030590767029355</v>
      </c>
      <c r="G19" s="4"/>
    </row>
    <row r="20" spans="1:8" x14ac:dyDescent="0.25">
      <c r="A20" s="10">
        <v>45043</v>
      </c>
      <c r="B20" s="6">
        <v>4.75</v>
      </c>
      <c r="C20" s="11">
        <f t="shared" si="0"/>
        <v>4.7500000000000001E-2</v>
      </c>
      <c r="D20" s="12">
        <f t="shared" si="2"/>
        <v>1</v>
      </c>
      <c r="E20" s="11">
        <f t="shared" si="1"/>
        <v>1.0001301369863014</v>
      </c>
      <c r="F20" s="13">
        <f>F19*E20</f>
        <v>1.0031896117882599</v>
      </c>
      <c r="G20" s="4"/>
    </row>
    <row r="21" spans="1:8" x14ac:dyDescent="0.25">
      <c r="A21" s="10">
        <v>45044</v>
      </c>
      <c r="B21" s="6">
        <v>4.75</v>
      </c>
      <c r="C21" s="11">
        <f t="shared" si="0"/>
        <v>4.7500000000000001E-2</v>
      </c>
      <c r="D21" s="12">
        <v>3</v>
      </c>
      <c r="E21" s="11">
        <f>(1+(C21*D21)/365)</f>
        <v>1.0003904109589041</v>
      </c>
      <c r="F21" s="13">
        <f>F20*E21</f>
        <v>1.0035812680065608</v>
      </c>
      <c r="G21" s="4"/>
    </row>
    <row r="22" spans="1:8" x14ac:dyDescent="0.25">
      <c r="B22" s="29" t="s">
        <v>6</v>
      </c>
      <c r="C22" s="29"/>
      <c r="D22" s="15">
        <f>SUM(D3:D21)</f>
        <v>28</v>
      </c>
      <c r="E22" s="16" t="s">
        <v>7</v>
      </c>
      <c r="F22" s="17">
        <f>ROUND(((365/D22)*((F21-1)*100)),4)</f>
        <v>4.6684000000000001</v>
      </c>
      <c r="G22" s="4"/>
    </row>
    <row r="23" spans="1:8" x14ac:dyDescent="0.25">
      <c r="E23" s="18" t="s">
        <v>8</v>
      </c>
      <c r="F23" s="19">
        <f>100-F22</f>
        <v>95.331599999999995</v>
      </c>
    </row>
    <row r="24" spans="1:8" x14ac:dyDescent="0.25">
      <c r="H24" s="20"/>
    </row>
    <row r="25" spans="1:8" x14ac:dyDescent="0.25">
      <c r="A25" s="21"/>
      <c r="B25" s="21"/>
      <c r="C25" s="21"/>
      <c r="D25" s="21"/>
      <c r="E25" s="21"/>
      <c r="F25" s="21"/>
      <c r="G25" s="21"/>
    </row>
    <row r="29" spans="1:8" x14ac:dyDescent="0.25">
      <c r="A29" s="24"/>
      <c r="E29" s="22"/>
    </row>
    <row r="30" spans="1:8" x14ac:dyDescent="0.25">
      <c r="E30" s="22"/>
    </row>
    <row r="31" spans="1:8" x14ac:dyDescent="0.25">
      <c r="B31" s="23"/>
    </row>
  </sheetData>
  <mergeCells count="2">
    <mergeCell ref="A1:F1"/>
    <mergeCell ref="B22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2023 Index</vt:lpstr>
    </vt:vector>
  </TitlesOfParts>
  <Company>TMX Group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Prince</dc:creator>
  <cp:lastModifiedBy>TMX Group Limited</cp:lastModifiedBy>
  <dcterms:created xsi:type="dcterms:W3CDTF">2022-12-13T21:04:39Z</dcterms:created>
  <dcterms:modified xsi:type="dcterms:W3CDTF">2023-03-07T22:08:29Z</dcterms:modified>
</cp:coreProperties>
</file>